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595" windowHeight="9210" activeTab="0"/>
  </bookViews>
  <sheets>
    <sheet name="Calcul" sheetId="1" r:id="rId1"/>
  </sheets>
  <definedNames>
    <definedName name="AccessoiresLON">#REF!</definedName>
    <definedName name="Accessoiresmontvannes">#REF!</definedName>
    <definedName name="Accessoiresvannes">#REF!</definedName>
    <definedName name="AccessoiresXenta">#REF!</definedName>
    <definedName name="Belimo">#REF!</definedName>
    <definedName name="Capteurhumidité">#REF!</definedName>
    <definedName name="Capteursdivers">#REF!</definedName>
    <definedName name="Capteurspression">#REF!</definedName>
    <definedName name="ESBE">#REF!</definedName>
    <definedName name="Honeywell">#REF!</definedName>
    <definedName name="Piecesderechange">#REF!</definedName>
    <definedName name="ProduitsEchelon">#REF!</definedName>
    <definedName name="Sauter">#REF!</definedName>
    <definedName name="TACmvanne">#REF!</definedName>
    <definedName name="TempAmbiance">#REF!</definedName>
    <definedName name="Tempthermistance">#REF!</definedName>
    <definedName name="Tout">#REF!</definedName>
    <definedName name="Vannes3RD">#REF!</definedName>
    <definedName name="Vannesdezone">#REF!</definedName>
    <definedName name="VannesDN50">#REF!</definedName>
    <definedName name="Vannespapillon">#REF!</definedName>
    <definedName name="Variateursfrequences">#REF!</definedName>
    <definedName name="Vista">#REF!</definedName>
    <definedName name="Vitesseair">#REF!</definedName>
    <definedName name="Xenta">#REF!</definedName>
    <definedName name="Xenta1xx">#REF!</definedName>
    <definedName name="XentaacierPN16">#REF!</definedName>
    <definedName name="XentaPN16">#REF!</definedName>
    <definedName name="XentaPN25">#REF!</definedName>
    <definedName name="XentaTCPIP">#REF!</definedName>
  </definedNames>
  <calcPr fullCalcOnLoad="1"/>
</workbook>
</file>

<file path=xl/sharedStrings.xml><?xml version="1.0" encoding="utf-8"?>
<sst xmlns="http://schemas.openxmlformats.org/spreadsheetml/2006/main" count="32" uniqueCount="20">
  <si>
    <t>421A</t>
  </si>
  <si>
    <t>451A</t>
  </si>
  <si>
    <t>Config 401 et 4xx</t>
  </si>
  <si>
    <t>Config 30x et 4xx</t>
  </si>
  <si>
    <t>Config 28x</t>
  </si>
  <si>
    <t>DI</t>
  </si>
  <si>
    <t>AI (Thermistance)</t>
  </si>
  <si>
    <t>UI</t>
  </si>
  <si>
    <t>DO</t>
  </si>
  <si>
    <t>AO</t>
  </si>
  <si>
    <t>Quantity</t>
  </si>
  <si>
    <t>Xenta type</t>
  </si>
  <si>
    <t>I/0</t>
  </si>
  <si>
    <t>TOTAL €</t>
  </si>
  <si>
    <t>TOTAL  €</t>
  </si>
  <si>
    <t>How manyThermistance</t>
  </si>
  <si>
    <t>AI</t>
  </si>
  <si>
    <t>В строках с 13 по 16 задайте количество точек контроля.</t>
  </si>
  <si>
    <t>Для получения корректных сумм поставьте Ваши цены для ячеек F20, G24 и D28</t>
  </si>
  <si>
    <t>Получение значения "Impossible" означает что при таком кол-ве точек невозможно подсчитать вариант конфигурации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</si>
</sst>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0000000"/>
    <numFmt numFmtId="173" formatCode="0.0"/>
    <numFmt numFmtId="174" formatCode="00000000"/>
    <numFmt numFmtId="175" formatCode="0000000000"/>
    <numFmt numFmtId="176" formatCode="0\-000\-0000\-0"/>
    <numFmt numFmtId="177" formatCode="000\-0000\-000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#,##0\ &quot;F&quot;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double">
        <color indexed="9"/>
      </left>
      <right>
        <color indexed="63"/>
      </right>
      <top style="double">
        <color indexed="9"/>
      </top>
      <bottom style="double">
        <color indexed="9"/>
      </bottom>
    </border>
    <border>
      <left style="thin"/>
      <right style="thin"/>
      <top style="double">
        <color indexed="8"/>
      </top>
      <bottom style="double">
        <color indexed="8"/>
      </bottom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9"/>
      </left>
      <right style="thin"/>
      <top style="double">
        <color indexed="9"/>
      </top>
      <bottom style="thin">
        <color indexed="9"/>
      </bottom>
    </border>
    <border>
      <left style="double">
        <color indexed="9"/>
      </left>
      <right style="thin"/>
      <top style="thin">
        <color indexed="9"/>
      </top>
      <bottom style="double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>
        <color indexed="9"/>
      </left>
      <right style="thin">
        <color indexed="8"/>
      </right>
      <top style="double">
        <color indexed="9"/>
      </top>
      <bottom style="thin">
        <color indexed="9"/>
      </bottom>
    </border>
    <border>
      <left style="double">
        <color indexed="9"/>
      </left>
      <right style="thin">
        <color indexed="8"/>
      </right>
      <top style="thin">
        <color indexed="9"/>
      </top>
      <bottom style="thin">
        <color indexed="9"/>
      </bottom>
    </border>
    <border>
      <left style="double">
        <color indexed="9"/>
      </left>
      <right style="thin">
        <color indexed="8"/>
      </right>
      <top style="thin">
        <color indexed="9"/>
      </top>
      <bottom style="double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9"/>
      </left>
      <right style="thin"/>
      <top style="double">
        <color indexed="9"/>
      </top>
      <bottom style="double">
        <color indexed="9"/>
      </bottom>
    </border>
    <border>
      <left style="thin"/>
      <right style="thin"/>
      <top style="thin"/>
      <bottom style="double"/>
    </border>
    <border>
      <left style="double">
        <color indexed="9"/>
      </left>
      <right>
        <color indexed="63"/>
      </right>
      <top style="thin">
        <color indexed="9"/>
      </top>
      <bottom style="double">
        <color indexed="9"/>
      </bottom>
    </border>
    <border>
      <left style="thin"/>
      <right style="double"/>
      <top style="double">
        <color indexed="8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/>
      <protection locked="0"/>
    </xf>
    <xf numFmtId="0" fontId="0" fillId="3" borderId="3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/>
      <protection locked="0"/>
    </xf>
    <xf numFmtId="0" fontId="0" fillId="4" borderId="7" xfId="0" applyFill="1" applyBorder="1" applyAlignment="1" applyProtection="1">
      <alignment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 quotePrefix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3" borderId="2" xfId="0" applyFill="1" applyBorder="1" applyAlignment="1" applyProtection="1">
      <alignment horizontal="right"/>
      <protection locked="0"/>
    </xf>
    <xf numFmtId="0" fontId="1" fillId="4" borderId="13" xfId="0" applyFont="1" applyFill="1" applyBorder="1" applyAlignment="1" applyProtection="1">
      <alignment/>
      <protection/>
    </xf>
    <xf numFmtId="0" fontId="0" fillId="4" borderId="14" xfId="0" applyFill="1" applyBorder="1" applyAlignment="1" applyProtection="1">
      <alignment/>
      <protection/>
    </xf>
    <xf numFmtId="0" fontId="0" fillId="4" borderId="11" xfId="0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/>
    </xf>
    <xf numFmtId="0" fontId="0" fillId="4" borderId="7" xfId="0" applyFill="1" applyBorder="1" applyAlignment="1" applyProtection="1">
      <alignment/>
      <protection/>
    </xf>
    <xf numFmtId="0" fontId="0" fillId="5" borderId="6" xfId="0" applyFill="1" applyBorder="1" applyAlignment="1" applyProtection="1">
      <alignment/>
      <protection locked="0"/>
    </xf>
    <xf numFmtId="0" fontId="0" fillId="5" borderId="7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/>
      <protection locked="0"/>
    </xf>
    <xf numFmtId="0" fontId="0" fillId="5" borderId="0" xfId="0" applyFill="1" applyAlignment="1" applyProtection="1">
      <alignment/>
      <protection locked="0"/>
    </xf>
    <xf numFmtId="49" fontId="1" fillId="4" borderId="13" xfId="0" applyNumberFormat="1" applyFont="1" applyFill="1" applyBorder="1" applyAlignment="1" applyProtection="1">
      <alignment horizontal="right"/>
      <protection/>
    </xf>
    <xf numFmtId="0" fontId="0" fillId="3" borderId="3" xfId="0" applyFill="1" applyBorder="1" applyAlignment="1" applyProtection="1">
      <alignment horizontal="right"/>
      <protection locked="0"/>
    </xf>
    <xf numFmtId="0" fontId="3" fillId="2" borderId="15" xfId="0" applyFon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0" fontId="0" fillId="4" borderId="16" xfId="0" applyFill="1" applyBorder="1" applyAlignment="1" applyProtection="1">
      <alignment/>
      <protection/>
    </xf>
    <xf numFmtId="0" fontId="0" fillId="5" borderId="16" xfId="0" applyFill="1" applyBorder="1" applyAlignment="1" applyProtection="1">
      <alignment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0" fontId="0" fillId="4" borderId="18" xfId="0" applyFill="1" applyBorder="1" applyAlignment="1" applyProtection="1">
      <alignment/>
      <protection/>
    </xf>
    <xf numFmtId="0" fontId="0" fillId="4" borderId="19" xfId="0" applyFill="1" applyBorder="1" applyAlignment="1" applyProtection="1">
      <alignment/>
      <protection/>
    </xf>
    <xf numFmtId="0" fontId="0" fillId="5" borderId="20" xfId="0" applyFill="1" applyBorder="1" applyAlignment="1" applyProtection="1">
      <alignment/>
      <protection locked="0"/>
    </xf>
    <xf numFmtId="0" fontId="0" fillId="4" borderId="20" xfId="0" applyFill="1" applyBorder="1" applyAlignment="1" applyProtection="1">
      <alignment/>
      <protection/>
    </xf>
    <xf numFmtId="0" fontId="0" fillId="5" borderId="19" xfId="0" applyFill="1" applyBorder="1" applyAlignment="1" applyProtection="1">
      <alignment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4" borderId="21" xfId="0" applyFill="1" applyBorder="1" applyAlignment="1" applyProtection="1">
      <alignment/>
      <protection/>
    </xf>
    <xf numFmtId="0" fontId="2" fillId="3" borderId="22" xfId="0" applyFont="1" applyFill="1" applyBorder="1" applyAlignment="1" applyProtection="1">
      <alignment horizontal="right"/>
      <protection locked="0"/>
    </xf>
    <xf numFmtId="0" fontId="2" fillId="3" borderId="23" xfId="0" applyFont="1" applyFill="1" applyBorder="1" applyAlignment="1" applyProtection="1">
      <alignment horizontal="right"/>
      <protection/>
    </xf>
    <xf numFmtId="0" fontId="1" fillId="4" borderId="13" xfId="0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G33"/>
  <sheetViews>
    <sheetView tabSelected="1" workbookViewId="0" topLeftCell="A1">
      <selection activeCell="F39" sqref="F39"/>
    </sheetView>
  </sheetViews>
  <sheetFormatPr defaultColWidth="9.140625" defaultRowHeight="12.75"/>
  <cols>
    <col min="1" max="1" width="20.28125" style="4" bestFit="1" customWidth="1"/>
    <col min="2" max="2" width="14.8515625" style="4" bestFit="1" customWidth="1"/>
    <col min="3" max="3" width="20.140625" style="4" bestFit="1" customWidth="1"/>
    <col min="4" max="4" width="17.8515625" style="4" bestFit="1" customWidth="1"/>
    <col min="5" max="5" width="17.7109375" style="4" bestFit="1" customWidth="1"/>
    <col min="6" max="6" width="17.57421875" style="4" bestFit="1" customWidth="1"/>
    <col min="7" max="7" width="17.57421875" style="4" customWidth="1"/>
    <col min="8" max="16384" width="11.421875" style="4" customWidth="1"/>
  </cols>
  <sheetData>
    <row r="1" spans="1:6" ht="14.25" thickBot="1" thickTop="1">
      <c r="A1" s="1" t="s">
        <v>11</v>
      </c>
      <c r="B1" s="15" t="s">
        <v>5</v>
      </c>
      <c r="C1" s="15" t="s">
        <v>6</v>
      </c>
      <c r="D1" s="15" t="s">
        <v>7</v>
      </c>
      <c r="E1" s="15" t="s">
        <v>8</v>
      </c>
      <c r="F1" s="26" t="s">
        <v>9</v>
      </c>
    </row>
    <row r="2" spans="1:6" ht="13.5" thickTop="1">
      <c r="A2" s="9">
        <v>281</v>
      </c>
      <c r="B2" s="18">
        <v>2</v>
      </c>
      <c r="C2" s="22"/>
      <c r="D2" s="19">
        <v>4</v>
      </c>
      <c r="E2" s="19">
        <v>3</v>
      </c>
      <c r="F2" s="32">
        <v>3</v>
      </c>
    </row>
    <row r="3" spans="1:6" ht="12.75">
      <c r="A3" s="10">
        <v>282</v>
      </c>
      <c r="B3" s="18">
        <v>2</v>
      </c>
      <c r="C3" s="19">
        <v>2</v>
      </c>
      <c r="D3" s="19">
        <v>4</v>
      </c>
      <c r="E3" s="19">
        <v>4</v>
      </c>
      <c r="F3" s="33">
        <v>4</v>
      </c>
    </row>
    <row r="4" spans="1:6" ht="13.5" thickBot="1">
      <c r="A4" s="6">
        <v>283</v>
      </c>
      <c r="B4" s="29">
        <v>2</v>
      </c>
      <c r="C4" s="29">
        <v>4</v>
      </c>
      <c r="D4" s="30"/>
      <c r="E4" s="29">
        <v>6</v>
      </c>
      <c r="F4" s="34"/>
    </row>
    <row r="5" spans="1:6" ht="13.5" thickTop="1">
      <c r="A5" s="5">
        <v>301</v>
      </c>
      <c r="B5" s="18">
        <v>4</v>
      </c>
      <c r="C5" s="19">
        <v>4</v>
      </c>
      <c r="D5" s="19">
        <v>4</v>
      </c>
      <c r="E5" s="19">
        <v>6</v>
      </c>
      <c r="F5" s="33">
        <v>2</v>
      </c>
    </row>
    <row r="6" spans="1:6" ht="13.5" thickBot="1">
      <c r="A6" s="6">
        <v>302</v>
      </c>
      <c r="B6" s="29">
        <v>4</v>
      </c>
      <c r="C6" s="29">
        <v>4</v>
      </c>
      <c r="D6" s="29">
        <v>4</v>
      </c>
      <c r="E6" s="29">
        <v>4</v>
      </c>
      <c r="F6" s="35">
        <v>4</v>
      </c>
    </row>
    <row r="7" spans="1:6" ht="13.5" thickTop="1">
      <c r="A7" s="9">
        <v>411</v>
      </c>
      <c r="B7" s="18">
        <v>10</v>
      </c>
      <c r="C7" s="23"/>
      <c r="D7" s="23"/>
      <c r="E7" s="23"/>
      <c r="F7" s="36"/>
    </row>
    <row r="8" spans="1:6" ht="12.75">
      <c r="A8" s="10" t="s">
        <v>0</v>
      </c>
      <c r="B8" s="21"/>
      <c r="C8" s="22"/>
      <c r="D8" s="20">
        <v>4</v>
      </c>
      <c r="E8" s="20">
        <v>5</v>
      </c>
      <c r="F8" s="37"/>
    </row>
    <row r="9" spans="1:6" ht="12.75">
      <c r="A9" s="10" t="s">
        <v>1</v>
      </c>
      <c r="B9" s="21"/>
      <c r="C9" s="22"/>
      <c r="D9" s="20">
        <v>8</v>
      </c>
      <c r="E9" s="24"/>
      <c r="F9" s="38">
        <v>2</v>
      </c>
    </row>
    <row r="10" spans="1:6" ht="13.5" thickBot="1">
      <c r="A10" s="31">
        <v>491</v>
      </c>
      <c r="B10" s="30"/>
      <c r="C10" s="30"/>
      <c r="D10" s="30"/>
      <c r="E10" s="30"/>
      <c r="F10" s="35">
        <v>8</v>
      </c>
    </row>
    <row r="11" ht="14.25" thickBot="1" thickTop="1"/>
    <row r="12" spans="1:2" ht="14.25" thickBot="1" thickTop="1">
      <c r="A12" s="1" t="s">
        <v>12</v>
      </c>
      <c r="B12" s="26" t="s">
        <v>10</v>
      </c>
    </row>
    <row r="13" spans="1:4" ht="13.5" thickTop="1">
      <c r="A13" s="5" t="s">
        <v>5</v>
      </c>
      <c r="B13" s="12">
        <v>20</v>
      </c>
      <c r="D13" s="13"/>
    </row>
    <row r="14" spans="1:3" ht="13.5" thickBot="1">
      <c r="A14" s="10" t="s">
        <v>8</v>
      </c>
      <c r="B14" s="7">
        <v>8</v>
      </c>
      <c r="C14" s="14"/>
    </row>
    <row r="15" spans="1:6" ht="14.25" thickBot="1" thickTop="1">
      <c r="A15" s="10" t="s">
        <v>16</v>
      </c>
      <c r="B15" s="17">
        <f>SUM(D15,F15)</f>
        <v>4</v>
      </c>
      <c r="C15" s="27" t="s">
        <v>15</v>
      </c>
      <c r="D15" s="8">
        <v>3</v>
      </c>
      <c r="E15" s="28" t="s">
        <v>16</v>
      </c>
      <c r="F15" s="8">
        <v>1</v>
      </c>
    </row>
    <row r="16" spans="1:2" ht="14.25" thickBot="1" thickTop="1">
      <c r="A16" s="11" t="s">
        <v>9</v>
      </c>
      <c r="B16" s="7">
        <v>0</v>
      </c>
    </row>
    <row r="17" spans="1:6" ht="14.25" thickBot="1" thickTop="1">
      <c r="A17" s="13"/>
      <c r="B17" s="13"/>
      <c r="C17" s="13"/>
      <c r="E17" s="13"/>
      <c r="F17" s="13"/>
    </row>
    <row r="18" spans="1:6" ht="14.25" thickBot="1" thickTop="1">
      <c r="A18" s="1" t="s">
        <v>2</v>
      </c>
      <c r="B18" s="2">
        <v>411</v>
      </c>
      <c r="C18" s="15" t="s">
        <v>0</v>
      </c>
      <c r="D18" s="15" t="s">
        <v>1</v>
      </c>
      <c r="E18" s="2">
        <v>491</v>
      </c>
      <c r="F18" s="3">
        <v>401</v>
      </c>
    </row>
    <row r="19" spans="1:6" ht="17.25" thickBot="1" thickTop="1">
      <c r="A19" s="1" t="s">
        <v>10</v>
      </c>
      <c r="B19" s="16">
        <f>IF((B15&lt;(D8*C19+D9*D19))*(B13&lt;=((D8*C19+D9*D19)-B15)),0,ROUNDUP((B13-((D8*C19+D9*D19)-B15))/B7,0))</f>
        <v>2</v>
      </c>
      <c r="C19" s="16">
        <f>ROUNDUP(B14/E8,0)</f>
        <v>2</v>
      </c>
      <c r="D19" s="16">
        <f>IF(B15&gt;(D8*C19),ROUNDUP((B15-(C19*D8))/D9,0),0)</f>
        <v>0</v>
      </c>
      <c r="E19" s="16">
        <f>IF(B16&gt;(F9*D19),ROUNDUP((B16-(F9*D19))/F10,0),0)</f>
        <v>0</v>
      </c>
      <c r="F19" s="16">
        <f>ROUNDUP(SUM(B19:E19)/10,0)</f>
        <v>1</v>
      </c>
    </row>
    <row r="20" spans="5:6" ht="14.25" thickBot="1" thickTop="1">
      <c r="E20" s="39" t="s">
        <v>13</v>
      </c>
      <c r="F20" s="40">
        <f>F19*501.8+B19*152.1+C19*188.8+D19*232.9+E19*227.6</f>
        <v>1183.6</v>
      </c>
    </row>
    <row r="21" ht="13.5" thickBot="1"/>
    <row r="22" spans="1:7" ht="14.25" thickBot="1" thickTop="1">
      <c r="A22" s="1" t="s">
        <v>3</v>
      </c>
      <c r="B22" s="2">
        <v>411</v>
      </c>
      <c r="C22" s="15" t="s">
        <v>0</v>
      </c>
      <c r="D22" s="15" t="s">
        <v>1</v>
      </c>
      <c r="E22" s="2">
        <v>491</v>
      </c>
      <c r="F22" s="2">
        <v>301</v>
      </c>
      <c r="G22" s="3">
        <v>302</v>
      </c>
    </row>
    <row r="23" spans="1:7" ht="17.25" thickBot="1" thickTop="1">
      <c r="A23" s="1" t="s">
        <v>10</v>
      </c>
      <c r="B23" s="16">
        <f>IF(((F15&lt;5)*((D15+F15)&lt;9)*((18-F15)&lt;B13)),ROUNDUP(IF((D15&gt;4),((B13-12+F15+D15)/10),((B13-8+F15)/10)),0),IF((((F15&lt;5)*((D15+F15)&lt;9)*((18-F15)&gt;=B13)*IF((D15&gt;4),(B13&gt;(12-F15-D15)),(B13&gt;(8-F15))))+(((C23+D23)=0)*(F15&gt;4)*(F15&lt;13)*((D15+F15)&lt;17))+((C23=1)*(B13&gt;=(17-F15-D15))*(F15&gt;4)*(F15&lt;13)*((D15+F15)&lt;17))+((D23=1)*(B13&gt;=(21-F15-D15))*(F15&gt;4)*(F15&lt;13)*((D15+F15)&lt;17))),1,0))</f>
        <v>2</v>
      </c>
      <c r="C23" s="16">
        <f>IF(((B14=16)+(B14=15)+(B14=14)+(B14=13)+(B14=12)),2,IF(((B14=11)+(B14=10)+(B14=9)+(B14=8)+(B14=7)),1,0))</f>
        <v>1</v>
      </c>
      <c r="D23" s="16">
        <f>IF(((B14&lt;7)*(B15&gt;16)*(B15&lt;25)),2,IF((((B14&lt;12)*(B14&gt;6)*(B15&gt;12)*(B15&lt;21))+((B14&lt;7)*(B15&gt;8)*(B15&lt;17))),1,0))</f>
        <v>0</v>
      </c>
      <c r="E23" s="16">
        <f>IF(((F23=1)*(D23=0)*(B16&gt;2)),ROUNDUP((B16-2)/8,0),IF(((F23=1)*(D23=1)*(B16&gt;4)),ROUNDUP((B16-4)/8,0),IF(((G23=1)*(D23=0)*(B16&gt;4)),ROUNDUP((B16-4)/8,0),IF(((G23=1)*(D23=1)*(B16&gt;6)),ROUNDUP((B16-6)/8,0),0))))</f>
        <v>0</v>
      </c>
      <c r="F23" s="25">
        <f>IF(((B14&lt;17)*(B13&lt;29)*(B15&lt;21)*(D15&lt;25)*(B16&lt;19)),IF((((B14=16)+(B14=15))*(B13&lt;17)*(D15&lt;17)*(F15&lt;13)*(B16&lt;3))+(((B14=11)+(B14=10))*(B13&lt;23)*(D15&lt;21)*(F15&lt;17)*(B16&lt;11))+(((B14=6)+(B14=5))*(B13&lt;29)*(D15&lt;25)*(F15&lt;21)*(B16&lt;19)),1,0),"Impossible")</f>
        <v>0</v>
      </c>
      <c r="G23" s="25">
        <f>IF(((B14&lt;17)*(B13&lt;29)*(B15&lt;21)*(D15&lt;25)*(B16&lt;19)),IF(F23=0,1,0),"Impossible")</f>
        <v>1</v>
      </c>
    </row>
    <row r="24" spans="6:7" ht="14.25" thickBot="1" thickTop="1">
      <c r="F24" s="39" t="s">
        <v>14</v>
      </c>
      <c r="G24" s="40" t="str">
        <f>IF((F23&amp;G23)="ImpossibleImpossible","Impossible",IF((((F23+G23)=1)*(B23+C23+D23+E23&lt;3)),(G23+F23)*548.5+B23*152.1+C23*188.8+D23*232.9+E23*227.6,"Impossible"))</f>
        <v>Impossible</v>
      </c>
    </row>
    <row r="25" ht="13.5" thickBot="1"/>
    <row r="26" spans="1:4" ht="14.25" thickBot="1" thickTop="1">
      <c r="A26" s="1" t="s">
        <v>4</v>
      </c>
      <c r="B26" s="2">
        <v>281</v>
      </c>
      <c r="C26" s="2">
        <v>282</v>
      </c>
      <c r="D26" s="3">
        <v>283</v>
      </c>
    </row>
    <row r="27" spans="1:4" ht="17.25" thickBot="1" thickTop="1">
      <c r="A27" s="1" t="s">
        <v>10</v>
      </c>
      <c r="B27" s="41" t="str">
        <f>IF(((B15&lt;5)*(B13&lt;3)*(B14&lt;4)*(B16&lt;4)),1,IF((((B15&lt;7)*(F15&lt;5)*(B13&lt;3)*(B14&lt;5)*(B16&lt;5))+((D15&lt;5)*(F15=0)*(B13&lt;3)*(B14&lt;7)*(B16=0))),0,"Impossible"))</f>
        <v>Impossible</v>
      </c>
      <c r="C27" s="41" t="str">
        <f>IF(((B15&lt;7)*(F15&lt;5)*(B13&lt;3)*(B14&lt;5)*(B16&lt;5)),1,IF((((B15&lt;5)*(B13&lt;3)*(B14&lt;4)*(B16&lt;4))+((D15&lt;5)*(F15=0)*(B13&lt;3)*(B14&lt;7)*(B16=0))),0,"Impossible"))</f>
        <v>Impossible</v>
      </c>
      <c r="D27" s="41" t="str">
        <f>IF(((D15&lt;5)*(F15=0)*(B13&lt;3)*(B14&lt;7)*(B16=0)),1,IF((((B15&lt;7)*(F15&lt;5)*(B13&lt;3)*(B14&lt;5)*(B16&lt;5))+((B15&lt;5)*(B13&lt;3)*(B14&lt;4)*(B16&lt;4))),0,"Impossible"))</f>
        <v>Impossible</v>
      </c>
    </row>
    <row r="28" spans="3:4" ht="14.25" thickBot="1" thickTop="1">
      <c r="C28" s="39" t="s">
        <v>13</v>
      </c>
      <c r="D28" s="40" t="str">
        <f>IF((B27&amp;C27&amp;D27)="ImpossibleImpossibleImpossible","Impossible",B27*221+C27*339.4+D27*212.7)</f>
        <v>Impossible</v>
      </c>
    </row>
    <row r="31" ht="12.75">
      <c r="A31" s="4" t="s">
        <v>17</v>
      </c>
    </row>
    <row r="32" ht="12.75">
      <c r="A32" s="4" t="s">
        <v>18</v>
      </c>
    </row>
    <row r="33" ht="12.75">
      <c r="A33" s="4" t="s">
        <v>19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Bazil</cp:lastModifiedBy>
  <cp:lastPrinted>2004-06-28T07:55:54Z</cp:lastPrinted>
  <dcterms:created xsi:type="dcterms:W3CDTF">2004-05-17T20:22:09Z</dcterms:created>
  <dcterms:modified xsi:type="dcterms:W3CDTF">2005-03-29T06:18:57Z</dcterms:modified>
  <cp:category/>
  <cp:version/>
  <cp:contentType/>
  <cp:contentStatus/>
</cp:coreProperties>
</file>